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3250" windowHeight="13170" tabRatio="500"/>
  </bookViews>
  <sheets>
    <sheet name="Cash Flow Projection" sheetId="3" r:id="rId1"/>
    <sheet name="Profit and Loss Projection" sheetId="1" r:id="rId2"/>
    <sheet name="Balance Sheet" sheetId="5" state="hidden" r:id="rId3"/>
    <sheet name="Company Balance Sheet" sheetId="6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2" i="1" l="1"/>
  <c r="K42" i="1"/>
  <c r="E42" i="1"/>
  <c r="Q43" i="1" l="1"/>
  <c r="K43" i="1"/>
  <c r="E43" i="1"/>
  <c r="C126" i="3" l="1"/>
  <c r="D126" i="3"/>
  <c r="E126" i="3"/>
  <c r="F126" i="3"/>
  <c r="G126" i="3"/>
  <c r="H126" i="3"/>
  <c r="I126" i="3"/>
  <c r="J126" i="3"/>
  <c r="K126" i="3"/>
  <c r="L126" i="3"/>
  <c r="M126" i="3"/>
  <c r="B126" i="3"/>
  <c r="C83" i="3"/>
  <c r="D83" i="3"/>
  <c r="E83" i="3"/>
  <c r="F83" i="3"/>
  <c r="G83" i="3"/>
  <c r="H83" i="3"/>
  <c r="I83" i="3"/>
  <c r="J83" i="3"/>
  <c r="K83" i="3"/>
  <c r="L83" i="3"/>
  <c r="M83" i="3"/>
  <c r="B83" i="3"/>
  <c r="M40" i="3"/>
  <c r="C40" i="3"/>
  <c r="D40" i="3"/>
  <c r="E40" i="3"/>
  <c r="F40" i="3"/>
  <c r="G40" i="3"/>
  <c r="H40" i="3"/>
  <c r="I40" i="3"/>
  <c r="J40" i="3"/>
  <c r="K40" i="3"/>
  <c r="L40" i="3"/>
  <c r="B40" i="3"/>
  <c r="Q32" i="1" l="1"/>
  <c r="Q33" i="1"/>
  <c r="Q31" i="1"/>
  <c r="K29" i="1"/>
  <c r="K24" i="1"/>
  <c r="E41" i="1"/>
  <c r="E39" i="1"/>
  <c r="E38" i="1"/>
  <c r="E37" i="1"/>
  <c r="E36" i="1"/>
  <c r="E35" i="1"/>
  <c r="E34" i="1"/>
  <c r="E33" i="1"/>
  <c r="E32" i="1"/>
  <c r="E29" i="1"/>
  <c r="E28" i="1"/>
  <c r="E27" i="1"/>
  <c r="E26" i="1"/>
  <c r="E25" i="1"/>
  <c r="E24" i="1"/>
  <c r="E7" i="1"/>
  <c r="E6" i="1"/>
  <c r="Q41" i="1" l="1"/>
  <c r="Q29" i="1"/>
  <c r="E31" i="1"/>
  <c r="K39" i="1" l="1"/>
  <c r="Q28" i="1" l="1"/>
  <c r="Q27" i="1"/>
  <c r="K28" i="1"/>
  <c r="K27" i="1"/>
  <c r="Q40" i="1"/>
  <c r="Q39" i="1"/>
  <c r="Q38" i="1"/>
  <c r="Q37" i="1"/>
  <c r="Q36" i="1"/>
  <c r="Q35" i="1"/>
  <c r="Q34" i="1"/>
  <c r="Q30" i="1"/>
  <c r="Q26" i="1"/>
  <c r="Q25" i="1"/>
  <c r="K25" i="1"/>
  <c r="Q24" i="1"/>
  <c r="M97" i="3"/>
  <c r="K97" i="3"/>
  <c r="I97" i="3"/>
  <c r="G97" i="3"/>
  <c r="E97" i="3"/>
  <c r="K38" i="1"/>
  <c r="K41" i="1"/>
  <c r="K40" i="1"/>
  <c r="K37" i="1"/>
  <c r="K35" i="1"/>
  <c r="K34" i="1"/>
  <c r="K33" i="1"/>
  <c r="K32" i="1"/>
  <c r="K31" i="1"/>
  <c r="K30" i="1"/>
  <c r="K26" i="1"/>
  <c r="E40" i="1"/>
  <c r="E30" i="1"/>
  <c r="K36" i="1"/>
  <c r="M59" i="3"/>
  <c r="K59" i="3"/>
  <c r="I59" i="3"/>
  <c r="G59" i="3"/>
  <c r="M60" i="3"/>
  <c r="K54" i="3"/>
  <c r="C60" i="3"/>
  <c r="I60" i="3"/>
  <c r="G54" i="3"/>
  <c r="E60" i="3"/>
  <c r="K6" i="1"/>
  <c r="E14" i="1"/>
  <c r="B59" i="3"/>
  <c r="C59" i="3"/>
  <c r="E59" i="3"/>
  <c r="F59" i="3"/>
  <c r="H59" i="3"/>
  <c r="J59" i="3"/>
  <c r="L59" i="3"/>
  <c r="B60" i="3"/>
  <c r="D60" i="3"/>
  <c r="F60" i="3"/>
  <c r="H60" i="3"/>
  <c r="J60" i="3"/>
  <c r="L60" i="3"/>
  <c r="D97" i="3"/>
  <c r="F97" i="3"/>
  <c r="J97" i="3"/>
  <c r="B97" i="3"/>
  <c r="B54" i="3"/>
  <c r="C54" i="3"/>
  <c r="F54" i="3"/>
  <c r="H54" i="3"/>
  <c r="J54" i="3"/>
  <c r="L54" i="3"/>
  <c r="C11" i="3"/>
  <c r="D11" i="3"/>
  <c r="E11" i="3"/>
  <c r="F11" i="3"/>
  <c r="G11" i="3"/>
  <c r="H11" i="3"/>
  <c r="I11" i="3"/>
  <c r="J11" i="3"/>
  <c r="K11" i="3"/>
  <c r="L11" i="3"/>
  <c r="M11" i="3"/>
  <c r="B11" i="3"/>
  <c r="H21" i="5"/>
  <c r="H32" i="5" s="1"/>
  <c r="H29" i="5"/>
  <c r="H14" i="5"/>
  <c r="E45" i="1" l="1"/>
  <c r="Q45" i="1"/>
  <c r="K45" i="1"/>
  <c r="C97" i="3"/>
  <c r="H97" i="3"/>
  <c r="L97" i="3"/>
  <c r="M54" i="3"/>
  <c r="I54" i="3"/>
  <c r="E54" i="3"/>
  <c r="K60" i="3"/>
  <c r="G60" i="3"/>
  <c r="K7" i="1"/>
  <c r="K14" i="1" s="1"/>
  <c r="Q6" i="1"/>
  <c r="Q7" i="1"/>
  <c r="Q14" i="1" s="1"/>
  <c r="B42" i="3"/>
  <c r="C4" i="3" s="1"/>
  <c r="C42" i="3" s="1"/>
  <c r="D4" i="3" s="1"/>
  <c r="D42" i="3" s="1"/>
  <c r="E4" i="3" s="1"/>
  <c r="K13" i="1"/>
  <c r="D54" i="3"/>
  <c r="D59" i="3"/>
  <c r="Q9" i="1" l="1"/>
  <c r="Q13" i="1"/>
  <c r="Q16" i="1" s="1"/>
  <c r="K9" i="1"/>
  <c r="K16" i="1"/>
  <c r="E42" i="3"/>
  <c r="F4" i="3" s="1"/>
  <c r="F42" i="3" s="1"/>
  <c r="G4" i="3" s="1"/>
  <c r="G42" i="3" s="1"/>
  <c r="H4" i="3" s="1"/>
  <c r="H42" i="3" s="1"/>
  <c r="I4" i="3" s="1"/>
  <c r="I42" i="3" s="1"/>
  <c r="J4" i="3" s="1"/>
  <c r="J42" i="3" s="1"/>
  <c r="K4" i="3" s="1"/>
  <c r="K42" i="3" s="1"/>
  <c r="L4" i="3" s="1"/>
  <c r="L42" i="3" s="1"/>
  <c r="M4" i="3" s="1"/>
  <c r="M42" i="3" s="1"/>
  <c r="B47" i="3" s="1"/>
  <c r="B85" i="3" s="1"/>
  <c r="C85" i="3" s="1"/>
  <c r="D85" i="3" s="1"/>
  <c r="E85" i="3" s="1"/>
  <c r="F85" i="3" s="1"/>
  <c r="G85" i="3" s="1"/>
  <c r="H85" i="3" s="1"/>
  <c r="I85" i="3" s="1"/>
  <c r="J85" i="3" s="1"/>
  <c r="K85" i="3" s="1"/>
  <c r="L85" i="3" s="1"/>
  <c r="M85" i="3" s="1"/>
  <c r="B128" i="3" s="1"/>
  <c r="C128" i="3" s="1"/>
  <c r="D128" i="3" s="1"/>
  <c r="E128" i="3" s="1"/>
  <c r="F128" i="3" s="1"/>
  <c r="G128" i="3" s="1"/>
  <c r="H128" i="3" s="1"/>
  <c r="I128" i="3" s="1"/>
  <c r="J128" i="3" s="1"/>
  <c r="K128" i="3" s="1"/>
  <c r="L128" i="3" s="1"/>
  <c r="M128" i="3" s="1"/>
  <c r="E13" i="1"/>
  <c r="E16" i="1" s="1"/>
  <c r="E9" i="1"/>
  <c r="Q19" i="1" l="1"/>
  <c r="Q47" i="1" s="1"/>
  <c r="K19" i="1"/>
  <c r="K47" i="1" s="1"/>
  <c r="E19" i="1"/>
  <c r="E47" i="1" s="1"/>
</calcChain>
</file>

<file path=xl/comments1.xml><?xml version="1.0" encoding="utf-8"?>
<comments xmlns="http://schemas.openxmlformats.org/spreadsheetml/2006/main">
  <authors>
    <author>user</author>
    <author>Jun Shek</author>
  </authors>
  <commentList>
    <comment ref="A22" authorId="0">
      <text>
        <r>
          <rPr>
            <b/>
            <sz val="9"/>
            <color indexed="81"/>
            <rFont val="Calibri"/>
            <family val="2"/>
          </rPr>
          <t xml:space="preserve">Business Rates
</t>
        </r>
      </text>
    </comment>
    <comment ref="A31" authorId="0">
      <text>
        <r>
          <rPr>
            <sz val="9"/>
            <color indexed="81"/>
            <rFont val="Calibri"/>
            <family val="2"/>
          </rPr>
          <t xml:space="preserve">Spotify,
Card Machine 
</t>
        </r>
      </text>
    </comment>
    <comment ref="A38" authorId="1">
      <text>
        <r>
          <rPr>
            <sz val="9"/>
            <color indexed="81"/>
            <rFont val="Tahoma"/>
            <charset val="1"/>
          </rPr>
          <t>Would you be taking personal drawings or would there be any shareholders' equity?</t>
        </r>
      </text>
    </comment>
    <comment ref="A65" authorId="0">
      <text>
        <r>
          <rPr>
            <b/>
            <sz val="9"/>
            <color indexed="81"/>
            <rFont val="Calibri"/>
            <family val="2"/>
          </rPr>
          <t xml:space="preserve">Business Rates
</t>
        </r>
      </text>
    </comment>
    <comment ref="A74" authorId="0">
      <text>
        <r>
          <rPr>
            <sz val="9"/>
            <color indexed="81"/>
            <rFont val="Calibri"/>
            <family val="2"/>
          </rPr>
          <t xml:space="preserve">Spotify,
Card Machine 
</t>
        </r>
      </text>
    </comment>
    <comment ref="A108" authorId="0">
      <text>
        <r>
          <rPr>
            <b/>
            <sz val="9"/>
            <color indexed="81"/>
            <rFont val="Calibri"/>
            <family val="2"/>
          </rPr>
          <t xml:space="preserve">Business Rates
</t>
        </r>
      </text>
    </comment>
    <comment ref="A117" authorId="0">
      <text>
        <r>
          <rPr>
            <sz val="9"/>
            <color indexed="81"/>
            <rFont val="Calibri"/>
            <family val="2"/>
          </rPr>
          <t xml:space="preserve">Spotify,
Card Machine 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6" authorId="0">
      <text>
        <r>
          <rPr>
            <b/>
            <sz val="9"/>
            <color indexed="81"/>
            <rFont val="Calibri"/>
            <family val="2"/>
          </rPr>
          <t xml:space="preserve">Business Rates
</t>
        </r>
      </text>
    </comment>
    <comment ref="G26" authorId="0">
      <text>
        <r>
          <rPr>
            <b/>
            <sz val="9"/>
            <color indexed="81"/>
            <rFont val="Calibri"/>
            <family val="2"/>
          </rPr>
          <t xml:space="preserve">Business Rates
</t>
        </r>
      </text>
    </comment>
    <comment ref="M26" authorId="0">
      <text>
        <r>
          <rPr>
            <b/>
            <sz val="9"/>
            <color indexed="81"/>
            <rFont val="Calibri"/>
            <family val="2"/>
          </rPr>
          <t xml:space="preserve">Business Rates
</t>
        </r>
      </text>
    </comment>
    <comment ref="A37" authorId="0">
      <text>
        <r>
          <rPr>
            <sz val="9"/>
            <color indexed="81"/>
            <rFont val="Calibri"/>
            <family val="2"/>
          </rPr>
          <t xml:space="preserve">eg Spotify,
Card Machine </t>
        </r>
      </text>
    </comment>
  </commentList>
</comments>
</file>

<file path=xl/sharedStrings.xml><?xml version="1.0" encoding="utf-8"?>
<sst xmlns="http://schemas.openxmlformats.org/spreadsheetml/2006/main" count="223" uniqueCount="76">
  <si>
    <t>Sales</t>
  </si>
  <si>
    <t xml:space="preserve">Food </t>
  </si>
  <si>
    <t>Food</t>
  </si>
  <si>
    <t>Year of Projection 2019 -2020</t>
  </si>
  <si>
    <t xml:space="preserve">Sales </t>
  </si>
  <si>
    <t>£</t>
  </si>
  <si>
    <t>Cost of Sales</t>
  </si>
  <si>
    <t>Drinks</t>
  </si>
  <si>
    <t xml:space="preserve">Total Cost of Sales                                                        </t>
  </si>
  <si>
    <t xml:space="preserve">Gross Profit                                                                         </t>
  </si>
  <si>
    <t>Year of Projection 2020-2021</t>
  </si>
  <si>
    <t xml:space="preserve">Total Sales                                                                           </t>
  </si>
  <si>
    <t xml:space="preserve">Drink </t>
  </si>
  <si>
    <t>Drink</t>
  </si>
  <si>
    <t xml:space="preserve">Total Cost Of Sales </t>
  </si>
  <si>
    <t xml:space="preserve">Expenses </t>
  </si>
  <si>
    <t xml:space="preserve">Cashflow Forecast 2019 - 2020 </t>
  </si>
  <si>
    <t>Olney Wine Bar</t>
  </si>
  <si>
    <t xml:space="preserve">Money In </t>
  </si>
  <si>
    <t xml:space="preserve">Other </t>
  </si>
  <si>
    <t xml:space="preserve">Total Money In </t>
  </si>
  <si>
    <t xml:space="preserve">Money Out </t>
  </si>
  <si>
    <t xml:space="preserve">Equipment </t>
  </si>
  <si>
    <t xml:space="preserve">Advertising </t>
  </si>
  <si>
    <t>General Rates</t>
  </si>
  <si>
    <t>Postage and Carriage</t>
  </si>
  <si>
    <t xml:space="preserve">Telephone &amp; Internet </t>
  </si>
  <si>
    <t xml:space="preserve">Office Stationary </t>
  </si>
  <si>
    <t xml:space="preserve">Consultancy Fees </t>
  </si>
  <si>
    <t>Equipment Hire</t>
  </si>
  <si>
    <t xml:space="preserve">Repairs and Renewals </t>
  </si>
  <si>
    <t xml:space="preserve">Cleaning </t>
  </si>
  <si>
    <t>Insurance</t>
  </si>
  <si>
    <t xml:space="preserve">Rent </t>
  </si>
  <si>
    <t>Bank Charges</t>
  </si>
  <si>
    <t>Total Money Out</t>
  </si>
  <si>
    <t xml:space="preserve">Closing Balance </t>
  </si>
  <si>
    <t>Wages</t>
  </si>
  <si>
    <t>Total Expenses</t>
  </si>
  <si>
    <t xml:space="preserve">Net Profit                                                                            </t>
  </si>
  <si>
    <t xml:space="preserve">Net Profit                                                                                 </t>
  </si>
  <si>
    <t>Expenses</t>
  </si>
  <si>
    <t xml:space="preserve">Total Expenses </t>
  </si>
  <si>
    <t>Cashflow Forecast 2020 - 2021</t>
  </si>
  <si>
    <t>Cashflow Forecast 2021 - 2022</t>
  </si>
  <si>
    <t xml:space="preserve">Assets </t>
  </si>
  <si>
    <t>Projeted Balance Sheet 2019</t>
  </si>
  <si>
    <t xml:space="preserve">Cash </t>
  </si>
  <si>
    <t xml:space="preserve">Accounts Receivable </t>
  </si>
  <si>
    <t xml:space="preserve">Stock </t>
  </si>
  <si>
    <t>Other Assets</t>
  </si>
  <si>
    <t>Liabilities</t>
  </si>
  <si>
    <t xml:space="preserve">Accounts Payable </t>
  </si>
  <si>
    <t xml:space="preserve">Equity </t>
  </si>
  <si>
    <t xml:space="preserve">Capital </t>
  </si>
  <si>
    <t xml:space="preserve">Retained Earnings </t>
  </si>
  <si>
    <t>Utilities</t>
  </si>
  <si>
    <t xml:space="preserve">Loan </t>
  </si>
  <si>
    <t>Loan Repayments</t>
  </si>
  <si>
    <t xml:space="preserve">Loan Repayments </t>
  </si>
  <si>
    <t>Car</t>
  </si>
  <si>
    <t xml:space="preserve">Car </t>
  </si>
  <si>
    <t>Capital</t>
  </si>
  <si>
    <t>Sundries / Consumables</t>
  </si>
  <si>
    <t>Licensing</t>
  </si>
  <si>
    <t xml:space="preserve">Cost of Sales - drinks </t>
  </si>
  <si>
    <t>Cost of Sales - food</t>
  </si>
  <si>
    <t>Projected Profit/Loss Statement</t>
  </si>
  <si>
    <t xml:space="preserve">Subscriptions </t>
  </si>
  <si>
    <t>Sales - Drinks</t>
  </si>
  <si>
    <t>Sales - Food</t>
  </si>
  <si>
    <t xml:space="preserve">Opening Balance </t>
  </si>
  <si>
    <t>Year of Projection 2021 - 2022</t>
  </si>
  <si>
    <t>Personal Drawings</t>
  </si>
  <si>
    <t>Operating Expenses:</t>
  </si>
  <si>
    <t>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</si>
</sst>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£&quot;* #,##0.00_);_(&quot;£&quot;* \(#,##0.00\);_(&quot;£&quot;* &quot;-&quot;??_);_(@_)"/>
    <numFmt numFmtId="165" formatCode="&quot;£&quot;#,##0.00"/>
    <numFmt numFmtId="166" formatCode="&quot;£&quot;#,##0"/>
  </numFmts>
  <fonts count="1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165" fontId="3" fillId="0" borderId="0" xfId="0" applyNumberFormat="1" applyFont="1" applyAlignment="1">
      <alignment horizontal="center" vertical="center"/>
    </xf>
    <xf numFmtId="0" fontId="0" fillId="0" borderId="0" xfId="0" applyFont="1"/>
    <xf numFmtId="17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2" xfId="0" applyNumberFormat="1" applyFont="1" applyBorder="1"/>
    <xf numFmtId="164" fontId="1" fillId="0" borderId="1" xfId="0" applyNumberFormat="1" applyFont="1" applyBorder="1"/>
    <xf numFmtId="0" fontId="7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/>
    <xf numFmtId="164" fontId="7" fillId="0" borderId="0" xfId="0" applyNumberFormat="1" applyFont="1" applyFill="1" applyBorder="1" applyProtection="1">
      <protection locked="0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NumberFormat="1"/>
    <xf numFmtId="12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164" fontId="0" fillId="2" borderId="0" xfId="0" applyNumberFormat="1" applyFill="1"/>
    <xf numFmtId="164" fontId="7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28"/>
  <sheetViews>
    <sheetView tabSelected="1" zoomScaleNormal="100" workbookViewId="0">
      <selection activeCell="A5" sqref="A5"/>
    </sheetView>
  </sheetViews>
  <sheetFormatPr defaultColWidth="11" defaultRowHeight="15.75"/>
  <cols>
    <col min="1" max="1" width="22.5" style="3" bestFit="1" customWidth="1"/>
    <col min="2" max="2" width="12.625" bestFit="1" customWidth="1"/>
    <col min="3" max="3" width="12.5" bestFit="1" customWidth="1"/>
    <col min="4" max="13" width="12.625" bestFit="1" customWidth="1"/>
    <col min="14" max="14" width="11.5" bestFit="1" customWidth="1"/>
    <col min="19" max="19" width="12.875" bestFit="1" customWidth="1"/>
  </cols>
  <sheetData>
    <row r="1" spans="1:1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>
      <c r="B3" s="6">
        <v>43466</v>
      </c>
      <c r="C3" s="6">
        <v>43497</v>
      </c>
      <c r="D3" s="6">
        <v>43525</v>
      </c>
      <c r="E3" s="6">
        <v>43556</v>
      </c>
      <c r="F3" s="6">
        <v>43586</v>
      </c>
      <c r="G3" s="6">
        <v>43617</v>
      </c>
      <c r="H3" s="6">
        <v>43647</v>
      </c>
      <c r="I3" s="6">
        <v>43678</v>
      </c>
      <c r="J3" s="6">
        <v>43709</v>
      </c>
      <c r="K3" s="6">
        <v>43739</v>
      </c>
      <c r="L3" s="6">
        <v>43770</v>
      </c>
      <c r="M3" s="6">
        <v>43800</v>
      </c>
    </row>
    <row r="4" spans="1:13">
      <c r="A4" s="35" t="s">
        <v>71</v>
      </c>
      <c r="B4" s="32">
        <v>0</v>
      </c>
      <c r="C4" s="32">
        <f>B42</f>
        <v>0</v>
      </c>
      <c r="D4" s="32">
        <f t="shared" ref="D4:M4" si="0">C42</f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 t="shared" si="0"/>
        <v>0</v>
      </c>
      <c r="I4" s="32">
        <f t="shared" si="0"/>
        <v>0</v>
      </c>
      <c r="J4" s="32">
        <f t="shared" si="0"/>
        <v>0</v>
      </c>
      <c r="K4" s="32">
        <f t="shared" si="0"/>
        <v>0</v>
      </c>
      <c r="L4" s="32">
        <f t="shared" si="0"/>
        <v>0</v>
      </c>
      <c r="M4" s="32">
        <f t="shared" si="0"/>
        <v>0</v>
      </c>
    </row>
    <row r="5" spans="1:13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>
      <c r="A6" s="36" t="s">
        <v>18</v>
      </c>
      <c r="C6" s="22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30" t="s">
        <v>62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>
      <c r="A8" s="37" t="s">
        <v>69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>
      <c r="A9" s="37" t="s">
        <v>70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6.5" thickBot="1">
      <c r="A10" s="30" t="s">
        <v>19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1" customFormat="1">
      <c r="A11" s="36" t="s">
        <v>20</v>
      </c>
      <c r="B11" s="9">
        <f>B7+B8+B9</f>
        <v>0</v>
      </c>
      <c r="C11" s="9">
        <f t="shared" ref="C11:M11" si="1">C7+C8+C9</f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</row>
    <row r="12" spans="1:13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36" t="s">
        <v>21</v>
      </c>
      <c r="B13" s="7"/>
      <c r="C13" s="7"/>
      <c r="D13" s="7"/>
      <c r="E13" s="7"/>
      <c r="F13" s="7"/>
      <c r="G13" s="7"/>
      <c r="H13" s="7"/>
      <c r="I13" s="7"/>
      <c r="K13" s="7"/>
      <c r="L13" s="7"/>
      <c r="M13" s="7"/>
    </row>
    <row r="14" spans="1:13">
      <c r="A14" s="36" t="s">
        <v>74</v>
      </c>
      <c r="B14" s="7"/>
      <c r="C14" s="7"/>
      <c r="D14" s="7"/>
      <c r="E14" s="7"/>
      <c r="F14" s="7"/>
      <c r="G14" s="7"/>
      <c r="H14" s="7"/>
      <c r="I14" s="7"/>
      <c r="K14" s="7"/>
      <c r="L14" s="7"/>
      <c r="M14" s="7"/>
    </row>
    <row r="15" spans="1:13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>
      <c r="A16" s="37" t="s">
        <v>65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>
      <c r="A17" s="37" t="s">
        <v>66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>
      <c r="A18" s="30" t="s">
        <v>37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>
      <c r="A19" s="30" t="s">
        <v>64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>
      <c r="A20" s="30" t="s">
        <v>63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>
      <c r="A21" s="31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>
      <c r="A22" s="31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A23" s="31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>
      <c r="A24" s="31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>
      <c r="A25" s="31" t="s">
        <v>27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A26" s="31" t="s">
        <v>28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A27" s="31" t="s">
        <v>29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A28" s="31" t="s">
        <v>30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A29" s="31" t="s">
        <v>31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A30" s="31" t="s">
        <v>56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>
      <c r="A31" s="31" t="s">
        <v>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A32" s="31" t="s">
        <v>32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>
      <c r="A33" s="31" t="s">
        <v>33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>
      <c r="A34" s="31" t="s">
        <v>34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>
      <c r="A35" s="31" t="s">
        <v>60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>
      <c r="A36" s="31" t="s">
        <v>58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>
      <c r="A37" s="31" t="s">
        <v>75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>
      <c r="A38" s="31" t="s">
        <v>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s="1" customFormat="1">
      <c r="A40" s="36" t="s">
        <v>35</v>
      </c>
      <c r="B40" s="8">
        <f t="shared" ref="B40:M40" si="2">SUM(B16:B38)</f>
        <v>0</v>
      </c>
      <c r="C40" s="8">
        <f t="shared" si="2"/>
        <v>0</v>
      </c>
      <c r="D40" s="8">
        <f t="shared" si="2"/>
        <v>0</v>
      </c>
      <c r="E40" s="8">
        <f t="shared" si="2"/>
        <v>0</v>
      </c>
      <c r="F40" s="8">
        <f t="shared" si="2"/>
        <v>0</v>
      </c>
      <c r="G40" s="8">
        <f t="shared" si="2"/>
        <v>0</v>
      </c>
      <c r="H40" s="8">
        <f t="shared" si="2"/>
        <v>0</v>
      </c>
      <c r="I40" s="8">
        <f t="shared" si="2"/>
        <v>0</v>
      </c>
      <c r="J40" s="8">
        <f t="shared" si="2"/>
        <v>0</v>
      </c>
      <c r="K40" s="8">
        <f t="shared" si="2"/>
        <v>0</v>
      </c>
      <c r="L40" s="8">
        <f t="shared" si="2"/>
        <v>0</v>
      </c>
      <c r="M40" s="8">
        <f t="shared" si="2"/>
        <v>0</v>
      </c>
    </row>
    <row r="41" spans="1:13" ht="16.5" thickBo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s="1" customFormat="1">
      <c r="A42" s="36" t="s">
        <v>36</v>
      </c>
      <c r="B42" s="9">
        <f t="shared" ref="B42:M42" si="3">B4+B11-B40</f>
        <v>0</v>
      </c>
      <c r="C42" s="9">
        <f t="shared" si="3"/>
        <v>0</v>
      </c>
      <c r="D42" s="9">
        <f t="shared" si="3"/>
        <v>0</v>
      </c>
      <c r="E42" s="9">
        <f t="shared" si="3"/>
        <v>0</v>
      </c>
      <c r="F42" s="9">
        <f t="shared" si="3"/>
        <v>0</v>
      </c>
      <c r="G42" s="9">
        <f t="shared" si="3"/>
        <v>0</v>
      </c>
      <c r="H42" s="9">
        <f t="shared" si="3"/>
        <v>0</v>
      </c>
      <c r="I42" s="9">
        <f t="shared" si="3"/>
        <v>0</v>
      </c>
      <c r="J42" s="9">
        <f t="shared" si="3"/>
        <v>0</v>
      </c>
      <c r="K42" s="9">
        <f t="shared" si="3"/>
        <v>0</v>
      </c>
      <c r="L42" s="9">
        <f t="shared" si="3"/>
        <v>0</v>
      </c>
      <c r="M42" s="9">
        <f t="shared" si="3"/>
        <v>0</v>
      </c>
    </row>
    <row r="43" spans="1:1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>
      <c r="A44" s="25" t="s">
        <v>43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>
      <c r="B46" s="6">
        <v>43831</v>
      </c>
      <c r="C46" s="6">
        <v>43862</v>
      </c>
      <c r="D46" s="6">
        <v>43891</v>
      </c>
      <c r="E46" s="6">
        <v>43922</v>
      </c>
      <c r="F46" s="6">
        <v>43952</v>
      </c>
      <c r="G46" s="6">
        <v>43983</v>
      </c>
      <c r="H46" s="6">
        <v>44013</v>
      </c>
      <c r="I46" s="6">
        <v>44044</v>
      </c>
      <c r="J46" s="6">
        <v>44075</v>
      </c>
      <c r="K46" s="6">
        <v>44105</v>
      </c>
      <c r="L46" s="6">
        <v>44136</v>
      </c>
      <c r="M46" s="6">
        <v>44166</v>
      </c>
    </row>
    <row r="47" spans="1:13">
      <c r="A47" s="36" t="s">
        <v>71</v>
      </c>
      <c r="B47" s="7">
        <f>M42</f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>
      <c r="A49" s="36" t="s">
        <v>18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37" t="s">
        <v>7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>
      <c r="A52" s="37" t="s">
        <v>2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6.5" thickBot="1">
      <c r="A53" s="30" t="s">
        <v>19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>
      <c r="A54" s="36" t="s">
        <v>20</v>
      </c>
      <c r="B54" s="9">
        <f>B53+B52+B51</f>
        <v>0</v>
      </c>
      <c r="C54" s="9">
        <f t="shared" ref="C54:M54" si="4">C53+C52+C51</f>
        <v>0</v>
      </c>
      <c r="D54" s="9">
        <f t="shared" si="4"/>
        <v>0</v>
      </c>
      <c r="E54" s="9">
        <f t="shared" si="4"/>
        <v>0</v>
      </c>
      <c r="F54" s="9">
        <f t="shared" si="4"/>
        <v>0</v>
      </c>
      <c r="G54" s="9">
        <f t="shared" si="4"/>
        <v>0</v>
      </c>
      <c r="H54" s="9">
        <f t="shared" si="4"/>
        <v>0</v>
      </c>
      <c r="I54" s="9">
        <f t="shared" si="4"/>
        <v>0</v>
      </c>
      <c r="J54" s="9">
        <f t="shared" si="4"/>
        <v>0</v>
      </c>
      <c r="K54" s="9">
        <f t="shared" si="4"/>
        <v>0</v>
      </c>
      <c r="L54" s="9">
        <f t="shared" si="4"/>
        <v>0</v>
      </c>
      <c r="M54" s="9">
        <f t="shared" si="4"/>
        <v>0</v>
      </c>
    </row>
    <row r="55" spans="1:13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36" t="s">
        <v>21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36" t="s">
        <v>74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>
      <c r="A58" s="3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39" t="s">
        <v>65</v>
      </c>
      <c r="B59" s="7">
        <f>B51*0.35</f>
        <v>0</v>
      </c>
      <c r="C59" s="7">
        <f t="shared" ref="C59:M59" si="5">C51*0.35</f>
        <v>0</v>
      </c>
      <c r="D59" s="7">
        <f t="shared" si="5"/>
        <v>0</v>
      </c>
      <c r="E59" s="7">
        <f t="shared" si="5"/>
        <v>0</v>
      </c>
      <c r="F59" s="7">
        <f t="shared" si="5"/>
        <v>0</v>
      </c>
      <c r="G59" s="7">
        <f t="shared" si="5"/>
        <v>0</v>
      </c>
      <c r="H59" s="7">
        <f t="shared" si="5"/>
        <v>0</v>
      </c>
      <c r="I59" s="7">
        <f t="shared" si="5"/>
        <v>0</v>
      </c>
      <c r="J59" s="7">
        <f t="shared" si="5"/>
        <v>0</v>
      </c>
      <c r="K59" s="7">
        <f t="shared" si="5"/>
        <v>0</v>
      </c>
      <c r="L59" s="7">
        <f t="shared" si="5"/>
        <v>0</v>
      </c>
      <c r="M59" s="7">
        <f t="shared" si="5"/>
        <v>0</v>
      </c>
    </row>
    <row r="60" spans="1:13">
      <c r="A60" s="39" t="s">
        <v>66</v>
      </c>
      <c r="B60" s="7">
        <f>+B52*0.25</f>
        <v>0</v>
      </c>
      <c r="C60" s="7">
        <f t="shared" ref="C60:M60" si="6">+C52*0.25</f>
        <v>0</v>
      </c>
      <c r="D60" s="7">
        <f t="shared" si="6"/>
        <v>0</v>
      </c>
      <c r="E60" s="7">
        <f t="shared" si="6"/>
        <v>0</v>
      </c>
      <c r="F60" s="7">
        <f t="shared" si="6"/>
        <v>0</v>
      </c>
      <c r="G60" s="7">
        <f t="shared" si="6"/>
        <v>0</v>
      </c>
      <c r="H60" s="7">
        <f t="shared" si="6"/>
        <v>0</v>
      </c>
      <c r="I60" s="7">
        <f t="shared" si="6"/>
        <v>0</v>
      </c>
      <c r="J60" s="7">
        <f t="shared" si="6"/>
        <v>0</v>
      </c>
      <c r="K60" s="7">
        <f t="shared" si="6"/>
        <v>0</v>
      </c>
      <c r="L60" s="7">
        <f t="shared" si="6"/>
        <v>0</v>
      </c>
      <c r="M60" s="7">
        <f t="shared" si="6"/>
        <v>0</v>
      </c>
    </row>
    <row r="61" spans="1:13">
      <c r="A61" s="30" t="s">
        <v>37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>
      <c r="A62" s="31" t="s">
        <v>23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>
      <c r="A63" s="30" t="s">
        <v>64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>
      <c r="A64" s="30" t="s">
        <v>63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9">
      <c r="A65" s="31" t="s">
        <v>24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9">
      <c r="A66" s="31" t="s">
        <v>25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9">
      <c r="A67" s="31" t="s">
        <v>26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9">
      <c r="A68" s="31" t="s">
        <v>27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S68" s="7"/>
    </row>
    <row r="69" spans="1:19">
      <c r="A69" s="31" t="s">
        <v>28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9">
      <c r="A70" s="31" t="s">
        <v>29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9">
      <c r="A71" s="31" t="s">
        <v>30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9">
      <c r="A72" s="31" t="s">
        <v>31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9">
      <c r="A73" s="31" t="s">
        <v>56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9">
      <c r="A74" s="31" t="s">
        <v>68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9">
      <c r="A75" s="31" t="s">
        <v>32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9">
      <c r="A76" s="31" t="s">
        <v>33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9">
      <c r="A77" s="31" t="s">
        <v>34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9">
      <c r="A78" s="31" t="s">
        <v>60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9">
      <c r="A79" s="31" t="s">
        <v>59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7"/>
    </row>
    <row r="80" spans="1:19">
      <c r="A80" s="31" t="s">
        <v>75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7"/>
    </row>
    <row r="81" spans="1:14">
      <c r="A81" s="31" t="s">
        <v>73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7"/>
    </row>
    <row r="82" spans="1:14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4">
      <c r="A83" s="36" t="s">
        <v>35</v>
      </c>
      <c r="B83" s="8">
        <f>SUM(B60:B81)</f>
        <v>0</v>
      </c>
      <c r="C83" s="8">
        <f t="shared" ref="C83:M83" si="7">SUM(C60:C81)</f>
        <v>0</v>
      </c>
      <c r="D83" s="8">
        <f t="shared" si="7"/>
        <v>0</v>
      </c>
      <c r="E83" s="8">
        <f t="shared" si="7"/>
        <v>0</v>
      </c>
      <c r="F83" s="8">
        <f t="shared" si="7"/>
        <v>0</v>
      </c>
      <c r="G83" s="8">
        <f t="shared" si="7"/>
        <v>0</v>
      </c>
      <c r="H83" s="8">
        <f t="shared" si="7"/>
        <v>0</v>
      </c>
      <c r="I83" s="8">
        <f t="shared" si="7"/>
        <v>0</v>
      </c>
      <c r="J83" s="8">
        <f t="shared" si="7"/>
        <v>0</v>
      </c>
      <c r="K83" s="8">
        <f t="shared" si="7"/>
        <v>0</v>
      </c>
      <c r="L83" s="8">
        <f t="shared" si="7"/>
        <v>0</v>
      </c>
      <c r="M83" s="8">
        <f t="shared" si="7"/>
        <v>0</v>
      </c>
    </row>
    <row r="84" spans="1:14" ht="16.5" thickBo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4">
      <c r="A85" s="36" t="s">
        <v>36</v>
      </c>
      <c r="B85" s="9">
        <f t="shared" ref="B85:M85" si="8">B47+B54-B83</f>
        <v>0</v>
      </c>
      <c r="C85" s="9">
        <f t="shared" si="8"/>
        <v>0</v>
      </c>
      <c r="D85" s="9">
        <f t="shared" si="8"/>
        <v>0</v>
      </c>
      <c r="E85" s="9">
        <f t="shared" si="8"/>
        <v>0</v>
      </c>
      <c r="F85" s="9">
        <f t="shared" si="8"/>
        <v>0</v>
      </c>
      <c r="G85" s="9">
        <f t="shared" si="8"/>
        <v>0</v>
      </c>
      <c r="H85" s="9">
        <f t="shared" si="8"/>
        <v>0</v>
      </c>
      <c r="I85" s="9">
        <f t="shared" si="8"/>
        <v>0</v>
      </c>
      <c r="J85" s="9">
        <f t="shared" si="8"/>
        <v>0</v>
      </c>
      <c r="K85" s="9">
        <f t="shared" si="8"/>
        <v>0</v>
      </c>
      <c r="L85" s="9">
        <f t="shared" si="8"/>
        <v>0</v>
      </c>
      <c r="M85" s="9">
        <f t="shared" si="8"/>
        <v>0</v>
      </c>
    </row>
    <row r="87" spans="1:14">
      <c r="A87" s="25" t="s">
        <v>44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1:14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4">
      <c r="B89" s="6">
        <v>44197</v>
      </c>
      <c r="C89" s="6">
        <v>44228</v>
      </c>
      <c r="D89" s="6">
        <v>44256</v>
      </c>
      <c r="E89" s="6">
        <v>44287</v>
      </c>
      <c r="F89" s="6">
        <v>44317</v>
      </c>
      <c r="G89" s="6">
        <v>44348</v>
      </c>
      <c r="H89" s="6">
        <v>44378</v>
      </c>
      <c r="I89" s="6">
        <v>44409</v>
      </c>
      <c r="J89" s="6">
        <v>44440</v>
      </c>
      <c r="K89" s="6">
        <v>44470</v>
      </c>
      <c r="L89" s="6">
        <v>44501</v>
      </c>
      <c r="M89" s="6">
        <v>44531</v>
      </c>
    </row>
    <row r="90" spans="1:14">
      <c r="A90" s="35" t="s">
        <v>71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4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4">
      <c r="A92" s="36" t="s">
        <v>18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4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4">
      <c r="A94" s="37" t="s">
        <v>7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1:14">
      <c r="A95" s="37" t="s">
        <v>2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1:14" ht="16.5" thickBot="1">
      <c r="A96" s="3" t="s">
        <v>19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</row>
    <row r="97" spans="1:13">
      <c r="A97" s="36" t="s">
        <v>20</v>
      </c>
      <c r="B97" s="9">
        <f>B96+B95+B94</f>
        <v>0</v>
      </c>
      <c r="C97" s="9">
        <f t="shared" ref="C97:M97" si="9">C96+C95+C94</f>
        <v>0</v>
      </c>
      <c r="D97" s="9">
        <f t="shared" si="9"/>
        <v>0</v>
      </c>
      <c r="E97" s="9">
        <f t="shared" si="9"/>
        <v>0</v>
      </c>
      <c r="F97" s="9">
        <f t="shared" si="9"/>
        <v>0</v>
      </c>
      <c r="G97" s="9">
        <f t="shared" si="9"/>
        <v>0</v>
      </c>
      <c r="H97" s="9">
        <f t="shared" si="9"/>
        <v>0</v>
      </c>
      <c r="I97" s="9">
        <f t="shared" si="9"/>
        <v>0</v>
      </c>
      <c r="J97" s="9">
        <f t="shared" si="9"/>
        <v>0</v>
      </c>
      <c r="K97" s="9">
        <f t="shared" si="9"/>
        <v>0</v>
      </c>
      <c r="L97" s="9">
        <f t="shared" si="9"/>
        <v>0</v>
      </c>
      <c r="M97" s="9">
        <f t="shared" si="9"/>
        <v>0</v>
      </c>
    </row>
    <row r="98" spans="1:13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36" t="s">
        <v>21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36" t="s">
        <v>74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3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37" t="s">
        <v>65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>
      <c r="A103" s="37" t="s">
        <v>66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>
      <c r="A104" s="30" t="s">
        <v>37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>
      <c r="A105" s="31" t="s">
        <v>23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>
      <c r="A106" s="30" t="s">
        <v>64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>
      <c r="A107" s="30" t="s">
        <v>63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>
      <c r="A108" s="31" t="s">
        <v>24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>
      <c r="A109" s="31" t="s">
        <v>25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>
      <c r="A110" s="31" t="s">
        <v>26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>
      <c r="A111" s="31" t="s">
        <v>27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>
      <c r="A112" s="31" t="s">
        <v>28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>
      <c r="A113" s="31" t="s">
        <v>29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>
      <c r="A114" s="31" t="s">
        <v>30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>
      <c r="A115" s="31" t="s">
        <v>31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>
      <c r="A116" s="31" t="s">
        <v>56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>
      <c r="A117" s="31" t="s">
        <v>68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>
      <c r="A118" s="31" t="s">
        <v>32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>
      <c r="A119" s="31" t="s">
        <v>33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>
      <c r="A120" s="31" t="s">
        <v>34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>
      <c r="A121" s="31" t="s">
        <v>60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>
      <c r="A122" s="31" t="s">
        <v>58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>
      <c r="A123" s="31" t="s">
        <v>75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>
      <c r="A124" s="31" t="s">
        <v>73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36" t="s">
        <v>35</v>
      </c>
      <c r="B126" s="8">
        <f>SUM(B103:B124)</f>
        <v>0</v>
      </c>
      <c r="C126" s="8">
        <f t="shared" ref="C126:M126" si="10">SUM(C103:C124)</f>
        <v>0</v>
      </c>
      <c r="D126" s="8">
        <f t="shared" si="10"/>
        <v>0</v>
      </c>
      <c r="E126" s="8">
        <f t="shared" si="10"/>
        <v>0</v>
      </c>
      <c r="F126" s="8">
        <f t="shared" si="10"/>
        <v>0</v>
      </c>
      <c r="G126" s="8">
        <f t="shared" si="10"/>
        <v>0</v>
      </c>
      <c r="H126" s="8">
        <f t="shared" si="10"/>
        <v>0</v>
      </c>
      <c r="I126" s="8">
        <f t="shared" si="10"/>
        <v>0</v>
      </c>
      <c r="J126" s="8">
        <f t="shared" si="10"/>
        <v>0</v>
      </c>
      <c r="K126" s="8">
        <f t="shared" si="10"/>
        <v>0</v>
      </c>
      <c r="L126" s="8">
        <f t="shared" si="10"/>
        <v>0</v>
      </c>
      <c r="M126" s="8">
        <f t="shared" si="10"/>
        <v>0</v>
      </c>
    </row>
    <row r="127" spans="1:13" ht="16.5" thickBo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36" t="s">
        <v>36</v>
      </c>
      <c r="B128" s="9">
        <f t="shared" ref="B128:M128" si="11">B90+B97-B126</f>
        <v>0</v>
      </c>
      <c r="C128" s="9">
        <f t="shared" si="11"/>
        <v>0</v>
      </c>
      <c r="D128" s="9">
        <f t="shared" si="11"/>
        <v>0</v>
      </c>
      <c r="E128" s="9">
        <f t="shared" si="11"/>
        <v>0</v>
      </c>
      <c r="F128" s="9">
        <f t="shared" si="11"/>
        <v>0</v>
      </c>
      <c r="G128" s="9">
        <f t="shared" si="11"/>
        <v>0</v>
      </c>
      <c r="H128" s="9">
        <f t="shared" si="11"/>
        <v>0</v>
      </c>
      <c r="I128" s="9">
        <f t="shared" si="11"/>
        <v>0</v>
      </c>
      <c r="J128" s="9">
        <f t="shared" si="11"/>
        <v>0</v>
      </c>
      <c r="K128" s="9">
        <f t="shared" si="11"/>
        <v>0</v>
      </c>
      <c r="L128" s="9">
        <f t="shared" si="11"/>
        <v>0</v>
      </c>
      <c r="M128" s="9">
        <f t="shared" si="11"/>
        <v>0</v>
      </c>
    </row>
  </sheetData>
  <mergeCells count="6">
    <mergeCell ref="A88:M88"/>
    <mergeCell ref="A1:M1"/>
    <mergeCell ref="A2:M2"/>
    <mergeCell ref="A44:M44"/>
    <mergeCell ref="A45:M45"/>
    <mergeCell ref="A87:M87"/>
  </mergeCells>
  <phoneticPr fontId="2" type="noConversion"/>
  <pageMargins left="0.75000000000000011" right="0.75000000000000011" top="1" bottom="1" header="0.5" footer="0.5"/>
  <pageSetup paperSize="9" scale="68" fitToHeight="0" orientation="landscape" horizontalDpi="4294967292" verticalDpi="4294967292" r:id="rId1"/>
  <rowBreaks count="2" manualBreakCount="2">
    <brk id="43" max="16383" man="1"/>
    <brk id="86" max="16383" man="1"/>
  </rowBreaks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Q47"/>
  <sheetViews>
    <sheetView workbookViewId="0">
      <selection activeCell="B33" sqref="B33"/>
    </sheetView>
  </sheetViews>
  <sheetFormatPr defaultColWidth="11" defaultRowHeight="15.75"/>
  <cols>
    <col min="1" max="1" width="12.125" bestFit="1" customWidth="1"/>
    <col min="5" max="5" width="12.5" style="17" bestFit="1" customWidth="1"/>
    <col min="6" max="6" width="14.25" customWidth="1"/>
    <col min="7" max="7" width="11.5" bestFit="1" customWidth="1"/>
    <col min="11" max="11" width="14.875" style="7" bestFit="1" customWidth="1"/>
    <col min="12" max="12" width="13.5" customWidth="1"/>
    <col min="13" max="13" width="11.5" bestFit="1" customWidth="1"/>
    <col min="17" max="17" width="12.5" style="7" bestFit="1" customWidth="1"/>
  </cols>
  <sheetData>
    <row r="2" spans="1:17" s="1" customFormat="1" ht="25.5" customHeight="1">
      <c r="A2" s="26" t="s">
        <v>67</v>
      </c>
      <c r="B2" s="26"/>
      <c r="C2" s="26"/>
      <c r="D2" s="26"/>
      <c r="E2" s="26"/>
      <c r="G2" s="26" t="s">
        <v>67</v>
      </c>
      <c r="H2" s="26"/>
      <c r="I2" s="26"/>
      <c r="J2" s="26"/>
      <c r="K2" s="26"/>
      <c r="M2" s="26" t="s">
        <v>67</v>
      </c>
      <c r="N2" s="26"/>
      <c r="O2" s="26"/>
      <c r="P2" s="26"/>
      <c r="Q2" s="26"/>
    </row>
    <row r="3" spans="1:17" s="23" customFormat="1" ht="30" customHeight="1">
      <c r="A3" s="27" t="s">
        <v>3</v>
      </c>
      <c r="B3" s="27"/>
      <c r="C3" s="27"/>
      <c r="D3" s="27"/>
      <c r="E3" s="27"/>
      <c r="G3" s="27" t="s">
        <v>10</v>
      </c>
      <c r="H3" s="27"/>
      <c r="I3" s="27"/>
      <c r="J3" s="27"/>
      <c r="K3" s="27"/>
      <c r="M3" s="27" t="s">
        <v>72</v>
      </c>
      <c r="N3" s="27"/>
      <c r="O3" s="27"/>
      <c r="P3" s="27"/>
      <c r="Q3" s="27"/>
    </row>
    <row r="4" spans="1:17">
      <c r="A4" s="2" t="s">
        <v>4</v>
      </c>
      <c r="E4" s="20" t="s">
        <v>5</v>
      </c>
      <c r="G4" s="2" t="s">
        <v>0</v>
      </c>
      <c r="K4" s="19" t="s">
        <v>5</v>
      </c>
      <c r="M4" s="2" t="s">
        <v>0</v>
      </c>
      <c r="Q4" s="19" t="s">
        <v>5</v>
      </c>
    </row>
    <row r="6" spans="1:17">
      <c r="A6" s="28" t="s">
        <v>13</v>
      </c>
      <c r="E6" s="17">
        <f>SUM('Cash Flow Projection'!B8:M8)</f>
        <v>0</v>
      </c>
      <c r="G6" s="28" t="s">
        <v>13</v>
      </c>
      <c r="K6" s="7">
        <f>SUM('Cash Flow Projection'!B51:M51)</f>
        <v>0</v>
      </c>
      <c r="M6" s="28" t="s">
        <v>13</v>
      </c>
      <c r="Q6" s="7">
        <f>SUM('Cash Flow Projection'!B94:M94)</f>
        <v>0</v>
      </c>
    </row>
    <row r="7" spans="1:17">
      <c r="A7" s="28" t="s">
        <v>2</v>
      </c>
      <c r="E7" s="17">
        <f>SUM('Cash Flow Projection'!B9:M9)</f>
        <v>0</v>
      </c>
      <c r="G7" s="28" t="s">
        <v>2</v>
      </c>
      <c r="K7" s="7">
        <f>SUM('Cash Flow Projection'!B52:M52)</f>
        <v>0</v>
      </c>
      <c r="M7" s="28" t="s">
        <v>2</v>
      </c>
      <c r="Q7" s="7">
        <f>SUM('Cash Flow Projection'!B95:M95)</f>
        <v>0</v>
      </c>
    </row>
    <row r="9" spans="1:17">
      <c r="A9" s="2" t="s">
        <v>11</v>
      </c>
      <c r="E9" s="17">
        <f>SUM(E6:E7)</f>
        <v>0</v>
      </c>
      <c r="G9" s="2" t="s">
        <v>11</v>
      </c>
      <c r="K9" s="7">
        <f>SUM(K6:K7)</f>
        <v>0</v>
      </c>
      <c r="M9" s="2" t="s">
        <v>11</v>
      </c>
      <c r="Q9" s="7">
        <f>SUM(Q6:Q7)</f>
        <v>0</v>
      </c>
    </row>
    <row r="11" spans="1:17">
      <c r="A11" s="18" t="s">
        <v>6</v>
      </c>
      <c r="G11" s="2" t="s">
        <v>6</v>
      </c>
      <c r="M11" s="2" t="s">
        <v>6</v>
      </c>
    </row>
    <row r="13" spans="1:17">
      <c r="A13" s="28" t="s">
        <v>7</v>
      </c>
      <c r="E13" s="17">
        <f>+E6*0.35</f>
        <v>0</v>
      </c>
      <c r="F13" s="7"/>
      <c r="G13" s="28" t="s">
        <v>12</v>
      </c>
      <c r="K13" s="7">
        <f>+K6*0.35</f>
        <v>0</v>
      </c>
      <c r="M13" s="28" t="s">
        <v>12</v>
      </c>
      <c r="Q13" s="7">
        <f>+Q6*0.35</f>
        <v>0</v>
      </c>
    </row>
    <row r="14" spans="1:17">
      <c r="A14" s="28" t="s">
        <v>2</v>
      </c>
      <c r="E14" s="17">
        <f>+E7*0.35</f>
        <v>0</v>
      </c>
      <c r="G14" s="28" t="s">
        <v>1</v>
      </c>
      <c r="K14" s="7">
        <f>+K7*0.35</f>
        <v>0</v>
      </c>
      <c r="M14" s="28" t="s">
        <v>1</v>
      </c>
      <c r="Q14" s="7">
        <f>+Q7*0.35</f>
        <v>0</v>
      </c>
    </row>
    <row r="16" spans="1:17">
      <c r="A16" s="5" t="s">
        <v>8</v>
      </c>
      <c r="E16" s="17">
        <f>SUM(E13+E14)</f>
        <v>0</v>
      </c>
      <c r="G16" t="s">
        <v>14</v>
      </c>
      <c r="K16" s="7">
        <f>SUM(K13:K14)</f>
        <v>0</v>
      </c>
      <c r="M16" t="s">
        <v>14</v>
      </c>
      <c r="Q16" s="7">
        <f>SUM(Q13:Q14)</f>
        <v>0</v>
      </c>
    </row>
    <row r="19" spans="1:17">
      <c r="A19" s="2" t="s">
        <v>9</v>
      </c>
      <c r="E19" s="17">
        <f>SUM(E9-E16)</f>
        <v>0</v>
      </c>
      <c r="G19" s="2" t="s">
        <v>9</v>
      </c>
      <c r="K19" s="7">
        <f>K9-K16</f>
        <v>0</v>
      </c>
      <c r="M19" s="2" t="s">
        <v>9</v>
      </c>
      <c r="Q19" s="7">
        <f>Q9-Q16</f>
        <v>0</v>
      </c>
    </row>
    <row r="20" spans="1:17">
      <c r="L20" s="21"/>
    </row>
    <row r="21" spans="1:17">
      <c r="K21"/>
      <c r="Q21"/>
    </row>
    <row r="22" spans="1:17">
      <c r="A22" s="2" t="s">
        <v>15</v>
      </c>
      <c r="G22" s="2" t="s">
        <v>41</v>
      </c>
      <c r="M22" s="2" t="s">
        <v>41</v>
      </c>
    </row>
    <row r="24" spans="1:17">
      <c r="A24" s="30" t="s">
        <v>37</v>
      </c>
      <c r="E24" s="7">
        <f>SUM('Cash Flow Projection'!B18:M18)</f>
        <v>0</v>
      </c>
      <c r="G24" s="30" t="s">
        <v>37</v>
      </c>
      <c r="K24" s="7">
        <f>SUM('Cash Flow Projection'!B61:M61)</f>
        <v>0</v>
      </c>
      <c r="M24" s="30" t="s">
        <v>37</v>
      </c>
      <c r="Q24" s="12">
        <f>SUM('Cash Flow Projection'!B104:M104)</f>
        <v>0</v>
      </c>
    </row>
    <row r="25" spans="1:17">
      <c r="A25" s="31" t="s">
        <v>23</v>
      </c>
      <c r="E25" s="11">
        <f>SUM('Cash Flow Projection'!B21:M21)</f>
        <v>0</v>
      </c>
      <c r="G25" s="31" t="s">
        <v>23</v>
      </c>
      <c r="K25" s="13">
        <f>SUM('Cash Flow Projection'!B62:M62)</f>
        <v>0</v>
      </c>
      <c r="M25" s="31" t="s">
        <v>23</v>
      </c>
      <c r="Q25" s="13">
        <f>SUM('Cash Flow Projection'!B105:M105)</f>
        <v>0</v>
      </c>
    </row>
    <row r="26" spans="1:17">
      <c r="A26" s="31" t="s">
        <v>24</v>
      </c>
      <c r="E26" s="11">
        <f>SUM('Cash Flow Projection'!B22:M22)</f>
        <v>0</v>
      </c>
      <c r="G26" s="31" t="s">
        <v>24</v>
      </c>
      <c r="K26" s="13">
        <f>SUM('Cash Flow Projection'!B65:M65)</f>
        <v>0</v>
      </c>
      <c r="M26" s="31" t="s">
        <v>24</v>
      </c>
      <c r="Q26" s="13">
        <f>SUM('Cash Flow Projection'!B108:M108)</f>
        <v>0</v>
      </c>
    </row>
    <row r="27" spans="1:17">
      <c r="A27" s="30" t="s">
        <v>64</v>
      </c>
      <c r="E27" s="11">
        <f>SUM('Cash Flow Projection'!B19:M19)</f>
        <v>0</v>
      </c>
      <c r="G27" s="30" t="s">
        <v>64</v>
      </c>
      <c r="K27" s="13">
        <f>SUM('Cash Flow Projection'!B63:M63)</f>
        <v>0</v>
      </c>
      <c r="M27" s="30" t="s">
        <v>64</v>
      </c>
      <c r="Q27" s="13">
        <f>SUM('Cash Flow Projection'!B106:M106)</f>
        <v>0</v>
      </c>
    </row>
    <row r="28" spans="1:17">
      <c r="A28" s="30" t="s">
        <v>63</v>
      </c>
      <c r="E28" s="11">
        <f>SUM('Cash Flow Projection'!B20:M20)</f>
        <v>0</v>
      </c>
      <c r="G28" s="30" t="s">
        <v>63</v>
      </c>
      <c r="K28" s="13">
        <f>SUM('Cash Flow Projection'!B64:M64)</f>
        <v>0</v>
      </c>
      <c r="M28" s="30" t="s">
        <v>63</v>
      </c>
      <c r="Q28" s="13">
        <f>SUM('Cash Flow Projection'!B107:M107)</f>
        <v>0</v>
      </c>
    </row>
    <row r="29" spans="1:17">
      <c r="A29" s="31" t="s">
        <v>25</v>
      </c>
      <c r="E29" s="11">
        <f>SUM('Cash Flow Projection'!B23:M23)</f>
        <v>0</v>
      </c>
      <c r="G29" s="31" t="s">
        <v>25</v>
      </c>
      <c r="K29" s="13">
        <f>SUM('Cash Flow Projection'!B66:M66)</f>
        <v>0</v>
      </c>
      <c r="M29" s="31" t="s">
        <v>25</v>
      </c>
      <c r="Q29" s="13">
        <f>SUM('Cash Flow Projection'!B109:M109)</f>
        <v>0</v>
      </c>
    </row>
    <row r="30" spans="1:17">
      <c r="A30" s="31" t="s">
        <v>26</v>
      </c>
      <c r="E30" s="11">
        <f>SUM('Cash Flow Projection'!B24:M24)</f>
        <v>0</v>
      </c>
      <c r="G30" s="31" t="s">
        <v>26</v>
      </c>
      <c r="K30" s="13">
        <f>SUM('Cash Flow Projection'!B67:M67)</f>
        <v>0</v>
      </c>
      <c r="M30" s="31" t="s">
        <v>26</v>
      </c>
      <c r="Q30" s="13">
        <f>SUM('Cash Flow Projection'!B110:M110)</f>
        <v>0</v>
      </c>
    </row>
    <row r="31" spans="1:17">
      <c r="A31" s="31" t="s">
        <v>27</v>
      </c>
      <c r="E31" s="11">
        <f>SUM('Cash Flow Projection'!B25:M25)</f>
        <v>0</v>
      </c>
      <c r="G31" s="31" t="s">
        <v>27</v>
      </c>
      <c r="K31" s="13">
        <f>SUM('Cash Flow Projection'!B68:M68)</f>
        <v>0</v>
      </c>
      <c r="M31" s="31" t="s">
        <v>27</v>
      </c>
      <c r="Q31" s="13">
        <f>SUM('Cash Flow Projection'!B112:M112)</f>
        <v>0</v>
      </c>
    </row>
    <row r="32" spans="1:17">
      <c r="A32" s="31" t="s">
        <v>28</v>
      </c>
      <c r="E32" s="11">
        <f>SUM('Cash Flow Projection'!B26:M26)</f>
        <v>0</v>
      </c>
      <c r="G32" s="31" t="s">
        <v>28</v>
      </c>
      <c r="K32" s="13">
        <f>SUM('Cash Flow Projection'!B69:M69)</f>
        <v>0</v>
      </c>
      <c r="M32" s="31" t="s">
        <v>28</v>
      </c>
      <c r="Q32" s="13">
        <f>SUM('Cash Flow Projection'!B112:M112)</f>
        <v>0</v>
      </c>
    </row>
    <row r="33" spans="1:17">
      <c r="A33" s="31" t="s">
        <v>29</v>
      </c>
      <c r="E33" s="11">
        <f>SUM('Cash Flow Projection'!B27:M27)</f>
        <v>0</v>
      </c>
      <c r="G33" s="31" t="s">
        <v>29</v>
      </c>
      <c r="K33" s="13">
        <f>SUM('Cash Flow Projection'!B70:M70)</f>
        <v>0</v>
      </c>
      <c r="M33" s="31" t="s">
        <v>29</v>
      </c>
      <c r="Q33" s="13">
        <f>SUM('Cash Flow Projection'!B113:M113)</f>
        <v>0</v>
      </c>
    </row>
    <row r="34" spans="1:17">
      <c r="A34" s="31" t="s">
        <v>30</v>
      </c>
      <c r="E34" s="11">
        <f>SUM('Cash Flow Projection'!B28:M28)</f>
        <v>0</v>
      </c>
      <c r="G34" s="31" t="s">
        <v>30</v>
      </c>
      <c r="K34" s="13">
        <f>SUM('Cash Flow Projection'!B71:M71)</f>
        <v>0</v>
      </c>
      <c r="M34" s="31" t="s">
        <v>30</v>
      </c>
      <c r="Q34" s="13">
        <f>SUM('Cash Flow Projection'!B114:M114)</f>
        <v>0</v>
      </c>
    </row>
    <row r="35" spans="1:17">
      <c r="A35" s="31" t="s">
        <v>31</v>
      </c>
      <c r="E35" s="11">
        <f>SUM('Cash Flow Projection'!B29:M29)</f>
        <v>0</v>
      </c>
      <c r="G35" s="31" t="s">
        <v>31</v>
      </c>
      <c r="K35" s="13">
        <f>SUM('Cash Flow Projection'!B72:M72)</f>
        <v>0</v>
      </c>
      <c r="M35" s="31" t="s">
        <v>31</v>
      </c>
      <c r="Q35" s="13">
        <f>SUM('Cash Flow Projection'!B115:M115)</f>
        <v>0</v>
      </c>
    </row>
    <row r="36" spans="1:17">
      <c r="A36" s="31" t="s">
        <v>56</v>
      </c>
      <c r="E36" s="11">
        <f>SUM('Cash Flow Projection'!B30:M30)</f>
        <v>0</v>
      </c>
      <c r="G36" s="31" t="s">
        <v>56</v>
      </c>
      <c r="K36" s="13">
        <f>SUM('Cash Flow Projection'!B73:M73)</f>
        <v>0</v>
      </c>
      <c r="M36" s="31" t="s">
        <v>56</v>
      </c>
      <c r="Q36" s="13">
        <f>SUM('Cash Flow Projection'!B116:M116)</f>
        <v>0</v>
      </c>
    </row>
    <row r="37" spans="1:17">
      <c r="A37" s="31" t="s">
        <v>68</v>
      </c>
      <c r="E37" s="11">
        <f>SUM('Cash Flow Projection'!B31:M31)</f>
        <v>0</v>
      </c>
      <c r="G37" s="31" t="s">
        <v>68</v>
      </c>
      <c r="K37" s="13">
        <f>SUM('Cash Flow Projection'!B74:M74)</f>
        <v>0</v>
      </c>
      <c r="M37" s="31" t="s">
        <v>68</v>
      </c>
      <c r="Q37" s="13">
        <f>SUM('Cash Flow Projection'!B117:M117)</f>
        <v>0</v>
      </c>
    </row>
    <row r="38" spans="1:17">
      <c r="A38" s="31" t="s">
        <v>32</v>
      </c>
      <c r="E38" s="11">
        <f>SUM('Cash Flow Projection'!B32:M32)</f>
        <v>0</v>
      </c>
      <c r="G38" s="31" t="s">
        <v>32</v>
      </c>
      <c r="K38" s="13">
        <f>SUM('Cash Flow Projection'!B75:M75)</f>
        <v>0</v>
      </c>
      <c r="M38" s="31" t="s">
        <v>32</v>
      </c>
      <c r="Q38" s="13">
        <f>SUM('Cash Flow Projection'!B118:M118)</f>
        <v>0</v>
      </c>
    </row>
    <row r="39" spans="1:17">
      <c r="A39" s="31" t="s">
        <v>33</v>
      </c>
      <c r="E39" s="11">
        <f>SUM('Cash Flow Projection'!B33:M33)</f>
        <v>0</v>
      </c>
      <c r="G39" s="31" t="s">
        <v>33</v>
      </c>
      <c r="K39" s="13">
        <f>SUM('Cash Flow Projection'!B76:M76)</f>
        <v>0</v>
      </c>
      <c r="M39" s="31" t="s">
        <v>33</v>
      </c>
      <c r="Q39" s="13">
        <f>SUM('Cash Flow Projection'!B119:M119)</f>
        <v>0</v>
      </c>
    </row>
    <row r="40" spans="1:17">
      <c r="A40" s="31" t="s">
        <v>60</v>
      </c>
      <c r="E40" s="11">
        <f>SUM('Cash Flow Projection'!B35:M35)</f>
        <v>0</v>
      </c>
      <c r="G40" s="31" t="s">
        <v>60</v>
      </c>
      <c r="K40" s="13">
        <f>SUM('Cash Flow Projection'!B78:M78)</f>
        <v>0</v>
      </c>
      <c r="M40" s="31" t="s">
        <v>61</v>
      </c>
      <c r="Q40" s="13">
        <f>SUM('Cash Flow Projection'!B121:M121)</f>
        <v>0</v>
      </c>
    </row>
    <row r="41" spans="1:17">
      <c r="A41" s="31" t="s">
        <v>34</v>
      </c>
      <c r="E41" s="11">
        <f>SUM('Cash Flow Projection'!B34:O34)</f>
        <v>0</v>
      </c>
      <c r="G41" s="31" t="s">
        <v>34</v>
      </c>
      <c r="K41" s="13">
        <f>SUM('Cash Flow Projection'!B77:M77)</f>
        <v>0</v>
      </c>
      <c r="M41" s="31" t="s">
        <v>34</v>
      </c>
      <c r="Q41" s="13">
        <f>SUM('Cash Flow Projection'!B120:M120)</f>
        <v>0</v>
      </c>
    </row>
    <row r="42" spans="1:17">
      <c r="A42" s="31" t="s">
        <v>75</v>
      </c>
      <c r="E42" s="11">
        <f>SUM('Cash Flow Projection'!B37:O37)</f>
        <v>0</v>
      </c>
      <c r="G42" s="31" t="s">
        <v>75</v>
      </c>
      <c r="K42" s="13">
        <f>SUM('Cash Flow Projection'!B80:M80)</f>
        <v>0</v>
      </c>
      <c r="M42" s="31" t="s">
        <v>75</v>
      </c>
      <c r="Q42" s="13">
        <f>SUM('Cash Flow Projection'!B123:M123)</f>
        <v>0</v>
      </c>
    </row>
    <row r="43" spans="1:17">
      <c r="A43" s="31" t="s">
        <v>73</v>
      </c>
      <c r="E43" s="11">
        <f>SUM('Cash Flow Projection'!B38:O38)</f>
        <v>0</v>
      </c>
      <c r="G43" s="31" t="s">
        <v>73</v>
      </c>
      <c r="K43" s="13">
        <f>SUM('Cash Flow Projection'!B81:M81)</f>
        <v>0</v>
      </c>
      <c r="M43" s="31" t="s">
        <v>73</v>
      </c>
      <c r="Q43" s="13">
        <f>SUM('Cash Flow Projection'!B124:M124)</f>
        <v>0</v>
      </c>
    </row>
    <row r="44" spans="1:17">
      <c r="E44" s="11"/>
      <c r="K44" s="13"/>
    </row>
    <row r="45" spans="1:17">
      <c r="A45" s="10" t="s">
        <v>38</v>
      </c>
      <c r="E45" s="17">
        <f>SUM(E24:E43)</f>
        <v>0</v>
      </c>
      <c r="G45" s="10" t="s">
        <v>42</v>
      </c>
      <c r="K45" s="7">
        <f>SUM(K24:K43)</f>
        <v>0</v>
      </c>
      <c r="M45" s="10" t="s">
        <v>42</v>
      </c>
      <c r="Q45" s="7">
        <f>SUM(Q24:Q43)</f>
        <v>0</v>
      </c>
    </row>
    <row r="47" spans="1:17">
      <c r="A47" s="2" t="s">
        <v>40</v>
      </c>
      <c r="E47" s="17">
        <f>E19-E45</f>
        <v>0</v>
      </c>
      <c r="G47" s="2" t="s">
        <v>39</v>
      </c>
      <c r="K47" s="7">
        <f>K19-K45</f>
        <v>0</v>
      </c>
      <c r="M47" s="2" t="s">
        <v>39</v>
      </c>
      <c r="Q47" s="7">
        <f>Q19-Q45</f>
        <v>0</v>
      </c>
    </row>
  </sheetData>
  <mergeCells count="6">
    <mergeCell ref="A2:E2"/>
    <mergeCell ref="A3:E3"/>
    <mergeCell ref="G2:K2"/>
    <mergeCell ref="G3:K3"/>
    <mergeCell ref="M2:Q2"/>
    <mergeCell ref="M3:Q3"/>
  </mergeCells>
  <phoneticPr fontId="2" type="noConversion"/>
  <pageMargins left="0.75" right="0.75" top="1" bottom="1" header="0.5" footer="0.5"/>
  <pageSetup paperSize="9" scale="90" fitToWidth="3" fitToHeight="0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93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workbookViewId="0">
      <selection activeCell="H10" sqref="H10"/>
    </sheetView>
  </sheetViews>
  <sheetFormatPr defaultColWidth="11" defaultRowHeight="15.75"/>
  <cols>
    <col min="8" max="8" width="12.875" style="14" bestFit="1" customWidth="1"/>
  </cols>
  <sheetData>
    <row r="2" spans="2:8">
      <c r="B2" s="24" t="s">
        <v>46</v>
      </c>
      <c r="C2" s="24"/>
      <c r="D2" s="24"/>
      <c r="E2" s="24"/>
      <c r="F2" s="24"/>
      <c r="G2" s="24"/>
      <c r="H2" s="24"/>
    </row>
    <row r="3" spans="2:8">
      <c r="B3" s="24" t="s">
        <v>17</v>
      </c>
      <c r="C3" s="24"/>
      <c r="D3" s="24"/>
      <c r="E3" s="24"/>
      <c r="F3" s="24"/>
      <c r="G3" s="24"/>
      <c r="H3" s="24"/>
    </row>
    <row r="6" spans="2:8">
      <c r="B6" s="2" t="s">
        <v>45</v>
      </c>
      <c r="H6" s="4" t="s">
        <v>5</v>
      </c>
    </row>
    <row r="8" spans="2:8">
      <c r="B8" t="s">
        <v>47</v>
      </c>
      <c r="H8" s="14">
        <v>150000</v>
      </c>
    </row>
    <row r="9" spans="2:8">
      <c r="B9" t="s">
        <v>48</v>
      </c>
      <c r="H9" s="14">
        <v>0</v>
      </c>
    </row>
    <row r="10" spans="2:8">
      <c r="B10" t="s">
        <v>49</v>
      </c>
    </row>
    <row r="11" spans="2:8">
      <c r="B11" t="s">
        <v>22</v>
      </c>
    </row>
    <row r="12" spans="2:8">
      <c r="B12" t="s">
        <v>50</v>
      </c>
    </row>
    <row r="13" spans="2:8" ht="16.5" thickBot="1"/>
    <row r="14" spans="2:8">
      <c r="H14" s="15">
        <f>SUM(H8:H12)</f>
        <v>150000</v>
      </c>
    </row>
    <row r="17" spans="2:8">
      <c r="B17" s="2" t="s">
        <v>51</v>
      </c>
    </row>
    <row r="19" spans="2:8">
      <c r="B19" t="s">
        <v>57</v>
      </c>
      <c r="H19" s="14">
        <v>150000</v>
      </c>
    </row>
    <row r="20" spans="2:8">
      <c r="B20" t="s">
        <v>52</v>
      </c>
    </row>
    <row r="21" spans="2:8">
      <c r="H21" s="16">
        <f>SUM(H19:H20)</f>
        <v>150000</v>
      </c>
    </row>
    <row r="24" spans="2:8">
      <c r="B24" s="2" t="s">
        <v>53</v>
      </c>
    </row>
    <row r="26" spans="2:8">
      <c r="B26" t="s">
        <v>54</v>
      </c>
    </row>
    <row r="27" spans="2:8">
      <c r="B27" t="s">
        <v>55</v>
      </c>
    </row>
    <row r="29" spans="2:8">
      <c r="H29" s="16">
        <f>SUM(H26:H27)</f>
        <v>0</v>
      </c>
    </row>
    <row r="31" spans="2:8" ht="16.5" thickBot="1"/>
    <row r="32" spans="2:8">
      <c r="H32" s="15">
        <f>H21+H29</f>
        <v>150000</v>
      </c>
    </row>
  </sheetData>
  <mergeCells count="2">
    <mergeCell ref="B2:H2"/>
    <mergeCell ref="B3:H3"/>
  </mergeCells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 Flow Projection</vt:lpstr>
      <vt:lpstr>Profit and Loss Projection</vt:lpstr>
      <vt:lpstr>Balance Sheet</vt:lpstr>
      <vt:lpstr>Company 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Jayne Miles</cp:lastModifiedBy>
  <cp:lastPrinted>2019-01-09T19:13:39Z</cp:lastPrinted>
  <dcterms:created xsi:type="dcterms:W3CDTF">2018-08-28T11:14:31Z</dcterms:created>
  <dcterms:modified xsi:type="dcterms:W3CDTF">2019-02-21T20:40:36Z</dcterms:modified>
</cp:coreProperties>
</file>